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ance.gov.lb\ministrydata\ITFileSrv\VBApps\Treasury\FP Sheets\December 2020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G7" i="1"/>
  <c r="G6" i="1" s="1"/>
  <c r="H7" i="1"/>
  <c r="H6" i="1" s="1"/>
  <c r="I7" i="1"/>
  <c r="I6" i="1" s="1"/>
  <c r="J7" i="1"/>
  <c r="J6" i="1" s="1"/>
  <c r="K7" i="1"/>
  <c r="K6" i="1"/>
  <c r="K25" i="1" s="1"/>
  <c r="L7" i="1"/>
  <c r="L6" i="1" s="1"/>
  <c r="M7" i="1"/>
  <c r="M6" i="1" s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L34" i="1"/>
  <c r="M34" i="1"/>
  <c r="B34" i="1"/>
  <c r="B29" i="1"/>
  <c r="N17" i="1"/>
  <c r="C29" i="1"/>
  <c r="D29" i="1"/>
  <c r="E29" i="1"/>
  <c r="F29" i="1"/>
  <c r="G29" i="1"/>
  <c r="H29" i="1"/>
  <c r="I29" i="1"/>
  <c r="J29" i="1"/>
  <c r="K29" i="1"/>
  <c r="L29" i="1"/>
  <c r="M29" i="1"/>
  <c r="B18" i="1"/>
  <c r="C18" i="1"/>
  <c r="C14" i="1" s="1"/>
  <c r="D18" i="1"/>
  <c r="D14" i="1" s="1"/>
  <c r="E18" i="1"/>
  <c r="E14" i="1" s="1"/>
  <c r="E44" i="1" s="1"/>
  <c r="F18" i="1"/>
  <c r="F14" i="1" s="1"/>
  <c r="G18" i="1"/>
  <c r="G14" i="1"/>
  <c r="H18" i="1"/>
  <c r="H14" i="1"/>
  <c r="H44" i="1" s="1"/>
  <c r="I18" i="1"/>
  <c r="I14" i="1" s="1"/>
  <c r="J18" i="1"/>
  <c r="J14" i="1" s="1"/>
  <c r="K18" i="1"/>
  <c r="K14" i="1" s="1"/>
  <c r="L18" i="1"/>
  <c r="L14" i="1" s="1"/>
  <c r="M18" i="1"/>
  <c r="M14" i="1" s="1"/>
  <c r="N8" i="1"/>
  <c r="N9" i="1"/>
  <c r="N10" i="1"/>
  <c r="N12" i="1"/>
  <c r="N15" i="1"/>
  <c r="N19" i="1"/>
  <c r="N20" i="1"/>
  <c r="N30" i="1"/>
  <c r="N31" i="1"/>
  <c r="N32" i="1"/>
  <c r="N33" i="1"/>
  <c r="N36" i="1"/>
  <c r="K43" i="1"/>
  <c r="M44" i="1" l="1"/>
  <c r="M40" i="1"/>
  <c r="M41" i="1" s="1"/>
  <c r="M23" i="1"/>
  <c r="M24" i="1" s="1"/>
  <c r="M25" i="1"/>
  <c r="M26" i="1" s="1"/>
  <c r="M43" i="1"/>
  <c r="L44" i="1"/>
  <c r="L40" i="1"/>
  <c r="L41" i="1" s="1"/>
  <c r="L23" i="1"/>
  <c r="L24" i="1" s="1"/>
  <c r="L25" i="1"/>
  <c r="L26" i="1" s="1"/>
  <c r="L43" i="1"/>
  <c r="K44" i="1"/>
  <c r="K47" i="1" s="1"/>
  <c r="K48" i="1" s="1"/>
  <c r="K40" i="1"/>
  <c r="K41" i="1" s="1"/>
  <c r="K23" i="1"/>
  <c r="K24" i="1" s="1"/>
  <c r="K26" i="1"/>
  <c r="J40" i="1"/>
  <c r="J41" i="1" s="1"/>
  <c r="J44" i="1"/>
  <c r="J23" i="1"/>
  <c r="J24" i="1" s="1"/>
  <c r="J25" i="1"/>
  <c r="J26" i="1" s="1"/>
  <c r="J43" i="1"/>
  <c r="I44" i="1"/>
  <c r="I40" i="1"/>
  <c r="I41" i="1" s="1"/>
  <c r="I23" i="1"/>
  <c r="I24" i="1" s="1"/>
  <c r="I25" i="1"/>
  <c r="I26" i="1" s="1"/>
  <c r="I43" i="1"/>
  <c r="H40" i="1"/>
  <c r="H41" i="1" s="1"/>
  <c r="H23" i="1"/>
  <c r="H24" i="1" s="1"/>
  <c r="H25" i="1"/>
  <c r="H26" i="1" s="1"/>
  <c r="H43" i="1"/>
  <c r="G44" i="1"/>
  <c r="G40" i="1"/>
  <c r="G41" i="1" s="1"/>
  <c r="G25" i="1"/>
  <c r="G26" i="1" s="1"/>
  <c r="G43" i="1"/>
  <c r="G23" i="1"/>
  <c r="G24" i="1" s="1"/>
  <c r="F44" i="1"/>
  <c r="F40" i="1"/>
  <c r="F41" i="1" s="1"/>
  <c r="F25" i="1"/>
  <c r="F26" i="1" s="1"/>
  <c r="F23" i="1"/>
  <c r="F24" i="1" s="1"/>
  <c r="F43" i="1"/>
  <c r="E40" i="1"/>
  <c r="E41" i="1" s="1"/>
  <c r="E23" i="1"/>
  <c r="E24" i="1" s="1"/>
  <c r="E43" i="1"/>
  <c r="E25" i="1"/>
  <c r="E26" i="1" s="1"/>
  <c r="D44" i="1"/>
  <c r="D40" i="1"/>
  <c r="D41" i="1" s="1"/>
  <c r="D25" i="1"/>
  <c r="D26" i="1" s="1"/>
  <c r="D23" i="1"/>
  <c r="D24" i="1" s="1"/>
  <c r="D43" i="1"/>
  <c r="C44" i="1"/>
  <c r="C40" i="1"/>
  <c r="C41" i="1" s="1"/>
  <c r="N34" i="1"/>
  <c r="N18" i="1"/>
  <c r="C23" i="1"/>
  <c r="C24" i="1" s="1"/>
  <c r="C25" i="1"/>
  <c r="C26" i="1" s="1"/>
  <c r="C43" i="1"/>
  <c r="B40" i="1"/>
  <c r="N29" i="1"/>
  <c r="B14" i="1"/>
  <c r="B23" i="1" s="1"/>
  <c r="B25" i="1"/>
  <c r="B43" i="1"/>
  <c r="N6" i="1"/>
  <c r="N7" i="1"/>
  <c r="M47" i="1" l="1"/>
  <c r="M48" i="1" s="1"/>
  <c r="M45" i="1"/>
  <c r="M46" i="1" s="1"/>
  <c r="L45" i="1"/>
  <c r="L46" i="1" s="1"/>
  <c r="L47" i="1"/>
  <c r="L48" i="1" s="1"/>
  <c r="K45" i="1"/>
  <c r="K46" i="1" s="1"/>
  <c r="J47" i="1"/>
  <c r="J48" i="1" s="1"/>
  <c r="J45" i="1"/>
  <c r="J46" i="1" s="1"/>
  <c r="I47" i="1"/>
  <c r="I48" i="1" s="1"/>
  <c r="I45" i="1"/>
  <c r="I46" i="1" s="1"/>
  <c r="H45" i="1"/>
  <c r="H46" i="1" s="1"/>
  <c r="H47" i="1"/>
  <c r="H48" i="1" s="1"/>
  <c r="G45" i="1"/>
  <c r="G46" i="1" s="1"/>
  <c r="G47" i="1"/>
  <c r="G48" i="1" s="1"/>
  <c r="F45" i="1"/>
  <c r="F46" i="1" s="1"/>
  <c r="F47" i="1"/>
  <c r="F48" i="1" s="1"/>
  <c r="E47" i="1"/>
  <c r="E48" i="1" s="1"/>
  <c r="E45" i="1"/>
  <c r="E46" i="1" s="1"/>
  <c r="D47" i="1"/>
  <c r="D48" i="1" s="1"/>
  <c r="D45" i="1"/>
  <c r="D46" i="1" s="1"/>
  <c r="N40" i="1"/>
  <c r="N41" i="1" s="1"/>
  <c r="C47" i="1"/>
  <c r="C48" i="1" s="1"/>
  <c r="C45" i="1"/>
  <c r="C46" i="1" s="1"/>
  <c r="B41" i="1"/>
  <c r="N14" i="1"/>
  <c r="B44" i="1"/>
  <c r="N44" i="1" s="1"/>
  <c r="N25" i="1"/>
  <c r="B26" i="1"/>
  <c r="N23" i="1"/>
  <c r="B24" i="1"/>
  <c r="B47" i="1"/>
  <c r="B48" i="1" s="1"/>
  <c r="N43" i="1"/>
  <c r="N47" i="1" l="1"/>
  <c r="N48" i="1" s="1"/>
  <c r="N26" i="1"/>
  <c r="N24" i="1"/>
  <c r="B45" i="1"/>
  <c r="N45" i="1"/>
  <c r="N46" i="1" s="1"/>
  <c r="B46" i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<sst xmlns="http://schemas.openxmlformats.org/spreadsheetml/2006/main" count="58" uniqueCount="56">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</sst>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1209351</v>
      </c>
      <c r="I6" s="12">
        <f t="shared" si="0"/>
        <v>934971</v>
      </c>
      <c r="J6" s="12">
        <f t="shared" si="0"/>
        <v>1192880</v>
      </c>
      <c r="K6" s="12">
        <f t="shared" si="0"/>
        <v>1363568</v>
      </c>
      <c r="L6" s="12">
        <f t="shared" si="0"/>
        <v>1358888</v>
      </c>
      <c r="M6" s="12">
        <f t="shared" si="0"/>
        <v>1646451</v>
      </c>
      <c r="N6" s="12">
        <f t="shared" ref="N6:N21" si="1">SUM(B6:M6)</f>
        <v>13685552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844429</v>
      </c>
      <c r="J7" s="14">
        <f t="shared" si="2"/>
        <v>758705</v>
      </c>
      <c r="K7" s="14">
        <f t="shared" si="2"/>
        <v>814380</v>
      </c>
      <c r="L7" s="14">
        <f t="shared" si="2"/>
        <v>875832</v>
      </c>
      <c r="M7" s="14">
        <f t="shared" si="2"/>
        <v>1105225</v>
      </c>
      <c r="N7" s="14">
        <f t="shared" si="1"/>
        <v>10473902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>
        <v>456073</v>
      </c>
      <c r="J8" s="14">
        <v>392580</v>
      </c>
      <c r="K8" s="14">
        <v>455891</v>
      </c>
      <c r="L8" s="14">
        <v>544149</v>
      </c>
      <c r="M8" s="14">
        <v>562708</v>
      </c>
      <c r="N8" s="14">
        <f t="shared" si="1"/>
        <v>6219381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>
        <v>88394</v>
      </c>
      <c r="J9" s="14">
        <v>107450</v>
      </c>
      <c r="K9" s="14">
        <v>104852</v>
      </c>
      <c r="L9" s="14">
        <v>107466</v>
      </c>
      <c r="M9" s="14">
        <v>125965</v>
      </c>
      <c r="N9" s="14">
        <f t="shared" si="1"/>
        <v>1289911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>
        <v>213520</v>
      </c>
      <c r="J10" s="14">
        <v>118748</v>
      </c>
      <c r="K10" s="14">
        <v>149332</v>
      </c>
      <c r="L10" s="14">
        <v>142279</v>
      </c>
      <c r="M10" s="14">
        <v>239402</v>
      </c>
      <c r="N10" s="14">
        <f t="shared" si="1"/>
        <v>1864096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>
        <v>86442</v>
      </c>
      <c r="J11" s="14">
        <v>139927</v>
      </c>
      <c r="K11" s="14">
        <v>104305</v>
      </c>
      <c r="L11" s="14">
        <v>81938</v>
      </c>
      <c r="M11" s="14">
        <v>177150</v>
      </c>
      <c r="N11" s="14">
        <f t="shared" si="1"/>
        <v>1100514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159785</v>
      </c>
      <c r="I12" s="14">
        <v>90542</v>
      </c>
      <c r="J12" s="14">
        <v>434175</v>
      </c>
      <c r="K12" s="14">
        <v>549188</v>
      </c>
      <c r="L12" s="14">
        <v>483056</v>
      </c>
      <c r="M12" s="14">
        <v>541226</v>
      </c>
      <c r="N12" s="14">
        <f t="shared" si="1"/>
        <v>3211650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>
        <v>0</v>
      </c>
      <c r="J13" s="14">
        <v>320132</v>
      </c>
      <c r="K13" s="14">
        <v>294660</v>
      </c>
      <c r="L13" s="14">
        <v>269050</v>
      </c>
      <c r="M13" s="14">
        <v>336135</v>
      </c>
      <c r="N13" s="14">
        <f t="shared" si="1"/>
        <v>1519977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1523461</v>
      </c>
      <c r="J14" s="12">
        <f t="shared" si="3"/>
        <v>1233837</v>
      </c>
      <c r="K14" s="12">
        <f t="shared" si="3"/>
        <v>1374405</v>
      </c>
      <c r="L14" s="12">
        <f t="shared" si="3"/>
        <v>1261271</v>
      </c>
      <c r="M14" s="12">
        <f>M15+M18+M21</f>
        <v>1777210</v>
      </c>
      <c r="N14" s="12">
        <f>SUM(B14:M14)</f>
        <v>17176596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>
        <v>1513664</v>
      </c>
      <c r="J15" s="14">
        <v>1111755</v>
      </c>
      <c r="K15" s="14">
        <v>1118986</v>
      </c>
      <c r="L15" s="14">
        <v>1083353</v>
      </c>
      <c r="M15" s="14">
        <v>1334645</v>
      </c>
      <c r="N15" s="14">
        <f t="shared" si="1"/>
        <v>14070414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>
        <v>145058</v>
      </c>
      <c r="J16" s="14">
        <v>66491</v>
      </c>
      <c r="K16" s="14">
        <v>95701</v>
      </c>
      <c r="L16" s="14">
        <v>107854</v>
      </c>
      <c r="M16" s="14">
        <v>171609</v>
      </c>
      <c r="N16" s="14">
        <f t="shared" si="1"/>
        <v>1393471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>
        <v>1215</v>
      </c>
      <c r="J17" s="14">
        <v>1744</v>
      </c>
      <c r="K17" s="14">
        <v>561</v>
      </c>
      <c r="L17" s="14">
        <v>3200</v>
      </c>
      <c r="M17" s="14">
        <v>477304</v>
      </c>
      <c r="N17" s="14">
        <f t="shared" si="1"/>
        <v>2390087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7003</v>
      </c>
      <c r="J18" s="14">
        <f t="shared" si="4"/>
        <v>108762</v>
      </c>
      <c r="K18" s="14">
        <f t="shared" si="4"/>
        <v>241518</v>
      </c>
      <c r="L18" s="14">
        <f t="shared" si="4"/>
        <v>164654</v>
      </c>
      <c r="M18" s="14">
        <f t="shared" si="4"/>
        <v>428871</v>
      </c>
      <c r="N18" s="14">
        <f t="shared" si="1"/>
        <v>2916981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>
        <v>6108</v>
      </c>
      <c r="J19" s="14">
        <v>103103</v>
      </c>
      <c r="K19" s="14">
        <v>235981</v>
      </c>
      <c r="L19" s="14">
        <v>157718</v>
      </c>
      <c r="M19" s="14">
        <v>425320</v>
      </c>
      <c r="N19" s="14">
        <f t="shared" si="1"/>
        <v>2683748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>
        <v>895</v>
      </c>
      <c r="J20" s="14">
        <v>5659</v>
      </c>
      <c r="K20" s="14">
        <v>5537</v>
      </c>
      <c r="L20" s="14">
        <v>6936</v>
      </c>
      <c r="M20" s="14">
        <v>3551</v>
      </c>
      <c r="N20" s="14">
        <f t="shared" si="1"/>
        <v>233233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>
        <v>2794</v>
      </c>
      <c r="J21" s="14">
        <v>13320</v>
      </c>
      <c r="K21" s="14">
        <v>13901</v>
      </c>
      <c r="L21" s="14">
        <v>13264</v>
      </c>
      <c r="M21" s="14">
        <v>13694</v>
      </c>
      <c r="N21" s="14">
        <f t="shared" si="1"/>
        <v>189201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306162</v>
      </c>
      <c r="I23" s="12">
        <f t="shared" si="5"/>
        <v>-588490</v>
      </c>
      <c r="J23" s="12">
        <f t="shared" si="5"/>
        <v>-40957</v>
      </c>
      <c r="K23" s="12">
        <f>K6-K14</f>
        <v>-10837</v>
      </c>
      <c r="L23" s="12">
        <f>L6-L14</f>
        <v>97617</v>
      </c>
      <c r="M23" s="12">
        <f>M6-M14</f>
        <v>-130759</v>
      </c>
      <c r="N23" s="12">
        <f>SUM(B23:M23)</f>
        <v>-3491044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0.33897888481812777</v>
      </c>
      <c r="I24" s="17">
        <f t="shared" si="6"/>
        <v>-0.38628491310246865</v>
      </c>
      <c r="J24" s="17">
        <f t="shared" si="6"/>
        <v>-3.3194822330664425E-2</v>
      </c>
      <c r="K24" s="17">
        <f>K23/K14</f>
        <v>-7.8848665422491908E-3</v>
      </c>
      <c r="L24" s="17">
        <f>L23/L14</f>
        <v>7.7395738108622172E-2</v>
      </c>
      <c r="M24" s="17">
        <f>M23/M14</f>
        <v>-7.3575435654762239E-2</v>
      </c>
      <c r="N24" s="17">
        <f>N23/N14</f>
        <v>-0.20324422836748329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373762</v>
      </c>
      <c r="I25" s="12">
        <f t="shared" si="7"/>
        <v>-578693</v>
      </c>
      <c r="J25" s="12">
        <f t="shared" si="7"/>
        <v>81125</v>
      </c>
      <c r="K25" s="12">
        <f>K6-K15</f>
        <v>244582</v>
      </c>
      <c r="L25" s="12">
        <f>L6-L15</f>
        <v>275535</v>
      </c>
      <c r="M25" s="12">
        <f>M6-M15</f>
        <v>311806</v>
      </c>
      <c r="N25" s="12">
        <f>SUM(B25:M25)</f>
        <v>-384862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0.4138247919316998</v>
      </c>
      <c r="I26" s="17">
        <f t="shared" si="8"/>
        <v>-0.37985416101889052</v>
      </c>
      <c r="J26" s="17">
        <f t="shared" si="8"/>
        <v>6.5750176076742717E-2</v>
      </c>
      <c r="K26" s="17">
        <f>K25/K14</f>
        <v>0.17795482408751423</v>
      </c>
      <c r="L26" s="17">
        <f>L25/L14</f>
        <v>0.21845820604770902</v>
      </c>
      <c r="M26" s="17">
        <f>M25/M14</f>
        <v>0.17544690835635632</v>
      </c>
      <c r="N26" s="17">
        <f>N25/N14</f>
        <v>-2.2406185719219339E-2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42667</v>
      </c>
      <c r="J29" s="12">
        <f t="shared" si="9"/>
        <v>108777</v>
      </c>
      <c r="K29" s="12">
        <f t="shared" si="9"/>
        <v>95808</v>
      </c>
      <c r="L29" s="12">
        <f t="shared" si="9"/>
        <v>133251</v>
      </c>
      <c r="M29" s="12">
        <f t="shared" si="9"/>
        <v>179804</v>
      </c>
      <c r="N29" s="12">
        <f t="shared" ref="N29:N36" si="10">SUM(B29:M29)</f>
        <v>1656324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>
        <v>14269</v>
      </c>
      <c r="J30" s="14">
        <v>23587</v>
      </c>
      <c r="K30" s="14">
        <v>24526</v>
      </c>
      <c r="L30" s="14">
        <v>32375</v>
      </c>
      <c r="M30" s="14">
        <v>29886</v>
      </c>
      <c r="N30" s="14">
        <f t="shared" si="10"/>
        <v>242692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>
        <v>10207</v>
      </c>
      <c r="J31" s="14">
        <v>52817</v>
      </c>
      <c r="K31" s="14">
        <v>44820</v>
      </c>
      <c r="L31" s="14">
        <v>40803</v>
      </c>
      <c r="M31" s="14">
        <v>46886</v>
      </c>
      <c r="N31" s="14">
        <f t="shared" si="10"/>
        <v>359299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>
        <v>8516</v>
      </c>
      <c r="J32" s="14">
        <v>18080</v>
      </c>
      <c r="K32" s="14">
        <v>14097</v>
      </c>
      <c r="L32" s="14">
        <v>45744</v>
      </c>
      <c r="M32" s="14">
        <v>32199</v>
      </c>
      <c r="N32" s="14">
        <f t="shared" si="10"/>
        <v>180314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>
        <v>9675</v>
      </c>
      <c r="J33" s="14">
        <v>14293</v>
      </c>
      <c r="K33" s="14">
        <v>12365</v>
      </c>
      <c r="L33" s="14">
        <v>14329</v>
      </c>
      <c r="M33" s="14">
        <v>70833</v>
      </c>
      <c r="N33" s="14">
        <f t="shared" si="10"/>
        <v>874019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111299</v>
      </c>
      <c r="J34" s="12">
        <f t="shared" si="11"/>
        <v>190522</v>
      </c>
      <c r="K34" s="12">
        <f t="shared" si="11"/>
        <v>364932</v>
      </c>
      <c r="L34" s="12">
        <f t="shared" si="11"/>
        <v>45594</v>
      </c>
      <c r="M34" s="12">
        <f t="shared" si="11"/>
        <v>94043</v>
      </c>
      <c r="N34" s="12">
        <f>SUM(B34:M34)</f>
        <v>2248591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>
        <v>6217</v>
      </c>
      <c r="J35" s="14">
        <v>7929</v>
      </c>
      <c r="K35" s="14">
        <v>9975</v>
      </c>
      <c r="L35" s="14">
        <v>8156</v>
      </c>
      <c r="M35" s="14">
        <v>14956</v>
      </c>
      <c r="N35" s="14">
        <f>SUM(B35:M35)</f>
        <v>100795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>
        <v>21227</v>
      </c>
      <c r="J36" s="14">
        <v>40476</v>
      </c>
      <c r="K36" s="14">
        <v>244205</v>
      </c>
      <c r="L36" s="14">
        <v>18583</v>
      </c>
      <c r="M36" s="14">
        <v>20775</v>
      </c>
      <c r="N36" s="14">
        <f t="shared" si="10"/>
        <v>600689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>
        <v>39057</v>
      </c>
      <c r="J37" s="14">
        <v>4245</v>
      </c>
      <c r="K37" s="14">
        <v>18723</v>
      </c>
      <c r="L37" s="14">
        <v>5355</v>
      </c>
      <c r="M37" s="14">
        <v>17341</v>
      </c>
      <c r="N37" s="14">
        <f>SUM(B37:M37)</f>
        <v>162045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>
        <v>44798</v>
      </c>
      <c r="J38" s="14">
        <v>137872</v>
      </c>
      <c r="K38" s="14">
        <v>92029</v>
      </c>
      <c r="L38" s="14">
        <v>13500</v>
      </c>
      <c r="M38" s="14">
        <v>40971</v>
      </c>
      <c r="N38" s="14">
        <f>SUM(B38:M38)</f>
        <v>1385062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-68632</v>
      </c>
      <c r="J40" s="12">
        <f t="shared" si="12"/>
        <v>-81745</v>
      </c>
      <c r="K40" s="12">
        <f>K29-K34</f>
        <v>-269124</v>
      </c>
      <c r="L40" s="12">
        <f>L29-L34</f>
        <v>87657</v>
      </c>
      <c r="M40" s="12">
        <f>M29-M34</f>
        <v>85761</v>
      </c>
      <c r="N40" s="12">
        <f>SUM(B40:M40)</f>
        <v>-592267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>
        <f t="shared" si="13"/>
        <v>-0.61664525287738436</v>
      </c>
      <c r="J41" s="17">
        <f t="shared" si="13"/>
        <v>-0.42905806153620052</v>
      </c>
      <c r="K41" s="17">
        <f t="shared" si="13"/>
        <v>-0.73746341784222813</v>
      </c>
      <c r="L41" s="17">
        <f t="shared" si="13"/>
        <v>1.9225555994209764</v>
      </c>
      <c r="M41" s="17">
        <f t="shared" si="13"/>
        <v>0.91193390257648099</v>
      </c>
      <c r="N41" s="17">
        <f t="shared" si="13"/>
        <v>-0.26339472140553793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1330061</v>
      </c>
      <c r="I43" s="12">
        <f t="shared" si="14"/>
        <v>977638</v>
      </c>
      <c r="J43" s="12">
        <f t="shared" si="14"/>
        <v>1301657</v>
      </c>
      <c r="K43" s="12">
        <f>K6+K29</f>
        <v>1459376</v>
      </c>
      <c r="L43" s="12">
        <f>L6+L29</f>
        <v>1492139</v>
      </c>
      <c r="M43" s="12">
        <f>M6+M29</f>
        <v>1826255</v>
      </c>
      <c r="N43" s="12">
        <f>SUM(B43:M43)</f>
        <v>15341876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1634760</v>
      </c>
      <c r="J44" s="12">
        <f t="shared" si="15"/>
        <v>1424359</v>
      </c>
      <c r="K44" s="12">
        <f>K14+K34</f>
        <v>1739337</v>
      </c>
      <c r="L44" s="12">
        <f>L14+L34</f>
        <v>1306865</v>
      </c>
      <c r="M44" s="12">
        <f>M14+M34</f>
        <v>1871253</v>
      </c>
      <c r="N44" s="12">
        <f>SUM(B44:M44)</f>
        <v>19425187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187882</v>
      </c>
      <c r="I45" s="23">
        <f t="shared" si="16"/>
        <v>-657122</v>
      </c>
      <c r="J45" s="23">
        <f t="shared" si="16"/>
        <v>-122702</v>
      </c>
      <c r="K45" s="23">
        <f>K43-K44</f>
        <v>-279961</v>
      </c>
      <c r="L45" s="23">
        <f>L43-L44</f>
        <v>185274</v>
      </c>
      <c r="M45" s="23">
        <f>M43-M44</f>
        <v>-44998</v>
      </c>
      <c r="N45" s="12">
        <f>SUM(B45:M45)</f>
        <v>-4083311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0.16449435683898933</v>
      </c>
      <c r="I46" s="17">
        <f t="shared" si="17"/>
        <v>-0.4019684846705327</v>
      </c>
      <c r="J46" s="17">
        <f t="shared" si="17"/>
        <v>-8.6145416991081608E-2</v>
      </c>
      <c r="K46" s="17">
        <f>K45/K44</f>
        <v>-0.16095845715925092</v>
      </c>
      <c r="L46" s="17">
        <f>L45/L44</f>
        <v>0.14176980789905613</v>
      </c>
      <c r="M46" s="17">
        <f>M45/M44</f>
        <v>-2.4046988835822843E-2</v>
      </c>
      <c r="N46" s="17">
        <f>N45/N44</f>
        <v>-0.21020703687434258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255482</v>
      </c>
      <c r="I47" s="12">
        <f t="shared" si="18"/>
        <v>-647325</v>
      </c>
      <c r="J47" s="12">
        <f t="shared" si="18"/>
        <v>-620</v>
      </c>
      <c r="K47" s="12">
        <f t="shared" si="18"/>
        <v>-24542</v>
      </c>
      <c r="L47" s="12">
        <f t="shared" si="18"/>
        <v>363192</v>
      </c>
      <c r="M47" s="12">
        <f t="shared" si="18"/>
        <v>397567</v>
      </c>
      <c r="N47" s="12">
        <f t="shared" si="18"/>
        <v>-977129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0.22367947580895814</v>
      </c>
      <c r="I48" s="17">
        <f t="shared" si="19"/>
        <v>-0.39597555604492402</v>
      </c>
      <c r="J48" s="17">
        <f t="shared" si="19"/>
        <v>-4.3528352051694835E-4</v>
      </c>
      <c r="K48" s="17">
        <f>K47/K44</f>
        <v>-1.4109974087827718E-2</v>
      </c>
      <c r="L48" s="17">
        <f>L47/L44</f>
        <v>0.27791087832331574</v>
      </c>
      <c r="M48" s="17">
        <f>M47/M44</f>
        <v>0.21246031402488066</v>
      </c>
      <c r="N48" s="17">
        <f>N47/N44</f>
        <v>-5.0302166975278027E-2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2021-05-19T08:39:29Z</dcterms:modified>
</cp:coreProperties>
</file>